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0" windowHeight="1185"/>
  </bookViews>
  <sheets>
    <sheet name="фін план" sheetId="1" r:id="rId1"/>
    <sheet name="Лист1" sheetId="2" r:id="rId2"/>
  </sheets>
  <definedNames>
    <definedName name="_xlnm.Print_Area" localSheetId="0">'фін план'!$B$1:$J$166</definedName>
  </definedNames>
  <calcPr calcId="124519"/>
</workbook>
</file>

<file path=xl/calcChain.xml><?xml version="1.0" encoding="utf-8"?>
<calcChain xmlns="http://schemas.openxmlformats.org/spreadsheetml/2006/main">
  <c r="F35" i="1"/>
  <c r="F31"/>
  <c r="H96"/>
  <c r="I96"/>
  <c r="J96"/>
  <c r="G96"/>
  <c r="F97"/>
  <c r="F91"/>
  <c r="F96"/>
  <c r="F94"/>
  <c r="D104"/>
  <c r="H95"/>
  <c r="H93" s="1"/>
  <c r="H89" s="1"/>
  <c r="I95"/>
  <c r="I93" s="1"/>
  <c r="I89" s="1"/>
  <c r="J95"/>
  <c r="J93" s="1"/>
  <c r="J89" s="1"/>
  <c r="G95"/>
  <c r="G93" s="1"/>
  <c r="G89" s="1"/>
  <c r="E93"/>
  <c r="D93"/>
  <c r="D89" s="1"/>
  <c r="F89" l="1"/>
  <c r="F93"/>
  <c r="F95"/>
  <c r="G75" l="1"/>
  <c r="E89" l="1"/>
  <c r="G30" l="1"/>
  <c r="H30"/>
  <c r="I30"/>
  <c r="J30"/>
  <c r="F81" l="1"/>
  <c r="F105" s="1"/>
  <c r="F49"/>
  <c r="F33" l="1"/>
  <c r="F30" s="1"/>
  <c r="F75"/>
  <c r="E33" l="1"/>
  <c r="E30" s="1"/>
  <c r="E57"/>
  <c r="E75"/>
  <c r="E47" l="1"/>
  <c r="E62"/>
  <c r="E65" s="1"/>
  <c r="E68" s="1"/>
  <c r="E71" s="1"/>
  <c r="E72" s="1"/>
  <c r="F42"/>
  <c r="E105" l="1"/>
  <c r="E104" s="1"/>
  <c r="G62"/>
  <c r="G65" s="1"/>
  <c r="H62"/>
  <c r="H65" s="1"/>
  <c r="H68" s="1"/>
  <c r="I62"/>
  <c r="I65" s="1"/>
  <c r="I68" s="1"/>
  <c r="J62"/>
  <c r="J65" l="1"/>
  <c r="J68" s="1"/>
  <c r="J71" s="1"/>
  <c r="J72" s="1"/>
  <c r="G68"/>
  <c r="G71" s="1"/>
  <c r="I71"/>
  <c r="I72" s="1"/>
  <c r="H71"/>
  <c r="H72" s="1"/>
  <c r="G72" l="1"/>
  <c r="G81"/>
  <c r="H81"/>
  <c r="I81"/>
  <c r="J81"/>
  <c r="F62"/>
  <c r="J84" l="1"/>
  <c r="J105"/>
  <c r="J104" s="1"/>
  <c r="I84"/>
  <c r="I105"/>
  <c r="I104" s="1"/>
  <c r="H105"/>
  <c r="H104" s="1"/>
  <c r="H84"/>
  <c r="G105"/>
  <c r="G104" s="1"/>
  <c r="G84"/>
  <c r="G47"/>
  <c r="H47"/>
  <c r="I47"/>
  <c r="J47"/>
  <c r="G57"/>
  <c r="H57"/>
  <c r="H75" s="1"/>
  <c r="I57"/>
  <c r="I75" s="1"/>
  <c r="J57"/>
  <c r="J75" s="1"/>
  <c r="F84" l="1"/>
  <c r="F47"/>
  <c r="F57"/>
  <c r="F104" l="1"/>
  <c r="F65"/>
  <c r="D30"/>
  <c r="D47"/>
  <c r="D62"/>
  <c r="D65" s="1"/>
  <c r="D68" s="1"/>
  <c r="D72" s="1"/>
  <c r="E84"/>
  <c r="D84"/>
  <c r="D57"/>
  <c r="F68" l="1"/>
  <c r="F71" s="1"/>
  <c r="F72" l="1"/>
</calcChain>
</file>

<file path=xl/sharedStrings.xml><?xml version="1.0" encoding="utf-8"?>
<sst xmlns="http://schemas.openxmlformats.org/spreadsheetml/2006/main" count="150" uniqueCount="138">
  <si>
    <t xml:space="preserve"> </t>
  </si>
  <si>
    <t>коди</t>
  </si>
  <si>
    <t>за ЄДРПОУ</t>
  </si>
  <si>
    <t>за СПОДУ</t>
  </si>
  <si>
    <t>за ЗКГНГ</t>
  </si>
  <si>
    <t>за КВЕД</t>
  </si>
  <si>
    <t>Одиниці виміру: тис. гривень</t>
  </si>
  <si>
    <t>У тому числі за кварталами</t>
  </si>
  <si>
    <t>I</t>
  </si>
  <si>
    <t>II</t>
  </si>
  <si>
    <t>III</t>
  </si>
  <si>
    <t>IV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</si>
  <si>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</si>
  <si>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</si>
  <si>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</si>
  <si>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</si>
  <si>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</si>
  <si>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</si>
  <si>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</si>
  <si>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</si>
  <si>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</si>
  <si>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</si>
  <si>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</si>
  <si>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</si>
  <si>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</si>
  <si>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</si>
  <si>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</si>
  <si>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</si>
  <si>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</si>
  <si>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</si>
  <si>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</si>
  <si>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</si>
  <si>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</si>
  <si>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</si>
  <si>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</si>
  <si>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</si>
  <si>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</si>
  <si>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</si>
  <si>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</si>
  <si>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</si>
  <si>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</si>
  <si>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</si>
  <si>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</si>
  <si>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</si>
  <si>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</si>
  <si>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</si>
  <si>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</si>
  <si>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</si>
  <si>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</si>
  <si>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</si>
  <si>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</si>
  <si>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</si>
  <si>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</si>
  <si>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</si>
  <si>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</si>
  <si>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</si>
  <si>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</si>
  <si>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</si>
  <si>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</si>
  <si>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</si>
  <si>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</si>
  <si>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</si>
  <si>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</si>
  <si>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</si>
  <si>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</si>
  <si>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</si>
  <si>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</si>
  <si>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</si>
  <si>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</si>
  <si>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</si>
  <si>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</si>
  <si>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</si>
  <si>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</si>
  <si>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</si>
  <si>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</si>
  <si>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</si>
  <si>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</si>
  <si>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</si>
  <si>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</si>
  <si>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</si>
  <si>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</si>
  <si>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</si>
  <si>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</si>
  <si>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</si>
  <si>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</si>
  <si>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</si>
  <si>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(ініціали, прізвище)</t>
  </si>
  <si>
    <t xml:space="preserve">(підпис) </t>
  </si>
  <si>
    <t xml:space="preserve">   </t>
  </si>
  <si>
    <t xml:space="preserve">    </t>
  </si>
  <si>
    <t>Рішення виконавчого комітету</t>
  </si>
  <si>
    <t>Керуюча справами виконавчого комітету</t>
  </si>
  <si>
    <t>Т.М.МАЛОГОЛОВА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</si>
  <si>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</si>
  <si>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</si>
  <si>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</si>
  <si>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</si>
  <si>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</si>
  <si>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Плановий</t>
  </si>
  <si>
    <t>Фінансовий</t>
  </si>
  <si>
    <t>рядка</t>
  </si>
  <si>
    <t>Код</t>
  </si>
  <si>
    <t xml:space="preserve">Факт </t>
  </si>
  <si>
    <t>38.11</t>
  </si>
  <si>
    <t>Директор КП " Послуга "</t>
  </si>
  <si>
    <t>Рік 2021</t>
  </si>
  <si>
    <t xml:space="preserve">ЗАТВЕРДЖЕНО </t>
  </si>
  <si>
    <t>Податок на додану вартість </t>
  </si>
  <si>
    <r>
      <t xml:space="preserve">місцеві податки та збори </t>
    </r>
    <r>
      <rPr>
        <sz val="10"/>
        <color indexed="8"/>
        <rFont val="Times New Roman"/>
        <family val="1"/>
        <charset val="204"/>
      </rPr>
      <t>(податок на доходи фізичних осіб, земельний податок, екологічний податок, орендна плата)</t>
    </r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</si>
  <si>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</si>
  <si>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</si>
  <si>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О.І.ВОРОНА</t>
  </si>
  <si>
    <t>Р.П.КОТЛЯР</t>
  </si>
  <si>
    <t xml:space="preserve">___  ____________2021 року № </t>
  </si>
  <si>
    <t>Р.Ю. Ніязов</t>
  </si>
  <si>
    <t>минулого року 2020 р.</t>
  </si>
  <si>
    <t xml:space="preserve"> план поточного року  2021</t>
  </si>
  <si>
    <t xml:space="preserve"> рік (усього) 2022</t>
  </si>
  <si>
    <t xml:space="preserve">Підприємство                                                                                                                                                                                        </t>
  </si>
  <si>
    <t>Комунальне підприємство " Послуга" Прилуцької міської ради Чернігівської області</t>
  </si>
  <si>
    <t xml:space="preserve">Орган управління                         </t>
  </si>
  <si>
    <t>Міські, районні у містах ради та їх виконавчі органи</t>
  </si>
  <si>
    <t>Галузь</t>
  </si>
  <si>
    <t xml:space="preserve">Вид економічної діяльності           </t>
  </si>
  <si>
    <t>Збирання безпечних відходів</t>
  </si>
  <si>
    <t xml:space="preserve">Місцезнаходження                          </t>
  </si>
  <si>
    <t>м.Прилуки, вул.Білецького - Носенка,7</t>
  </si>
  <si>
    <t xml:space="preserve">Телефон                                           </t>
  </si>
  <si>
    <t>(04637) 5-31-61</t>
  </si>
  <si>
    <t xml:space="preserve">Прізвище та ініціали керівника      </t>
  </si>
  <si>
    <t>Ніязов Р.Ю.</t>
  </si>
  <si>
    <t>екологічний податок</t>
  </si>
  <si>
    <t>військовий збір</t>
  </si>
  <si>
    <t>податок на доходи фізичних осіб</t>
  </si>
  <si>
    <t>плата за землю</t>
  </si>
  <si>
    <t>Інші податки, у тому числі :</t>
  </si>
  <si>
    <t xml:space="preserve">                                                                        Основні фінансові показники  </t>
  </si>
  <si>
    <t xml:space="preserve">                                                     ФІНАНСОВИЙ ПЛАН ПІДПРИЄМСТВА НА 2022 РІК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</si>
</sst>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>
        <fgColor indexed="8"/>
        <bgColor theme="2" tint="-9.9978637043366805E-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/>
    </xf>
    <xf numFmtId="0" fontId="0" fillId="0" borderId="8" xfId="0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8" xfId="0" applyFont="1" applyBorder="1"/>
    <xf numFmtId="0" fontId="5" fillId="0" borderId="0" xfId="0" applyFont="1" applyAlignment="1">
      <alignment vertical="top"/>
    </xf>
    <xf numFmtId="0" fontId="0" fillId="0" borderId="0" xfId="0" applyBorder="1" applyAlignment="1"/>
    <xf numFmtId="0" fontId="0" fillId="0" borderId="8" xfId="0" applyBorder="1" applyAlignment="1"/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vertical="center" wrapText="1"/>
    </xf>
    <xf numFmtId="1" fontId="0" fillId="0" borderId="0" xfId="0" applyNumberFormat="1"/>
    <xf numFmtId="0" fontId="1" fillId="0" borderId="0" xfId="0" applyFont="1" applyAlignment="1">
      <alignment horizontal="center" vertical="center" wrapText="1"/>
    </xf>
    <xf numFmtId="0" fontId="10" fillId="0" borderId="8" xfId="0" applyFont="1" applyBorder="1" applyAlignment="1"/>
    <xf numFmtId="1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3" borderId="0" xfId="0" applyFill="1"/>
    <xf numFmtId="0" fontId="0" fillId="3" borderId="0" xfId="0" applyFill="1" applyAlignment="1">
      <alignment vertical="top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0" fillId="3" borderId="0" xfId="0" applyFill="1" applyBorder="1" applyAlignment="1"/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0" fillId="0" borderId="0" xfId="0" applyNumberFormat="1"/>
    <xf numFmtId="1" fontId="1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9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44666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5"/>
  <sheetViews>
    <sheetView tabSelected="1" topLeftCell="A135" zoomScaleSheetLayoutView="100" workbookViewId="0">
      <selection activeCell="L35" sqref="L35:S103"/>
    </sheetView>
  </sheetViews>
  <sheetFormatPr defaultRowHeight="15"/>
  <cols>
    <col min="1" max="1" width="1.5703125" customWidth="1"/>
    <col min="2" max="2" width="52.7109375" customWidth="1"/>
    <col min="3" max="3" width="6.28515625" customWidth="1"/>
    <col min="4" max="4" width="9" customWidth="1"/>
    <col min="5" max="5" width="13.140625" style="64" customWidth="1"/>
    <col min="6" max="6" width="13" customWidth="1"/>
    <col min="7" max="7" width="8" customWidth="1"/>
    <col min="8" max="8" width="14.7109375" customWidth="1"/>
    <col min="9" max="9" width="9.28515625" customWidth="1"/>
    <col min="10" max="10" width="8.140625" customWidth="1"/>
    <col min="11" max="11" width="4.42578125" customWidth="1"/>
  </cols>
  <sheetData>
    <row r="1" spans="2:10" ht="16.5" customHeight="1">
      <c r="B1" s="135"/>
      <c r="C1" s="131"/>
      <c r="D1" s="131"/>
      <c r="F1" s="130" t="s">
        <v>106</v>
      </c>
      <c r="G1" s="130"/>
      <c r="H1" s="130"/>
      <c r="I1" s="130"/>
    </row>
    <row r="2" spans="2:10" ht="17.25" customHeight="1">
      <c r="B2" s="136"/>
      <c r="C2" s="136"/>
      <c r="D2" s="136"/>
      <c r="F2" s="131" t="s">
        <v>90</v>
      </c>
      <c r="G2" s="131"/>
      <c r="H2" s="131"/>
      <c r="I2" s="131"/>
    </row>
    <row r="3" spans="2:10" ht="17.25" customHeight="1">
      <c r="B3" s="137" t="s">
        <v>0</v>
      </c>
      <c r="C3" s="137"/>
      <c r="D3" s="137"/>
      <c r="E3" s="65"/>
      <c r="F3" s="132" t="s">
        <v>113</v>
      </c>
      <c r="G3" s="132"/>
      <c r="H3" s="132"/>
      <c r="I3" s="132"/>
    </row>
    <row r="4" spans="2:10" ht="35.25" customHeight="1">
      <c r="B4" s="2" t="s">
        <v>89</v>
      </c>
      <c r="F4" s="130" t="s">
        <v>91</v>
      </c>
      <c r="G4" s="130"/>
      <c r="H4" s="130"/>
    </row>
    <row r="5" spans="2:10" ht="16.5" customHeight="1">
      <c r="B5" s="133"/>
      <c r="C5" s="133"/>
      <c r="D5" s="133"/>
      <c r="F5" s="14"/>
      <c r="G5" s="15" t="s">
        <v>92</v>
      </c>
    </row>
    <row r="6" spans="2:10" ht="6" customHeight="1">
      <c r="B6" s="134" t="s">
        <v>0</v>
      </c>
      <c r="C6" s="134"/>
      <c r="D6" s="134"/>
    </row>
    <row r="7" spans="2:10" ht="7.5" customHeight="1">
      <c r="B7" s="2" t="s">
        <v>88</v>
      </c>
      <c r="C7" s="5"/>
    </row>
    <row r="8" spans="2:10" ht="15.75">
      <c r="B8" s="2" t="s">
        <v>0</v>
      </c>
      <c r="C8" s="5"/>
      <c r="H8" s="22"/>
      <c r="I8" s="87" t="s">
        <v>1</v>
      </c>
      <c r="J8" s="84"/>
    </row>
    <row r="9" spans="2:10" ht="15.75">
      <c r="B9" s="2"/>
      <c r="H9" s="83" t="s">
        <v>105</v>
      </c>
      <c r="I9" s="79"/>
      <c r="J9" s="84"/>
    </row>
    <row r="10" spans="2:10" ht="29.25" customHeight="1">
      <c r="B10" s="85" t="s">
        <v>118</v>
      </c>
      <c r="C10" s="119" t="s">
        <v>119</v>
      </c>
      <c r="D10" s="119"/>
      <c r="E10" s="119"/>
      <c r="F10" s="120"/>
      <c r="G10" s="86"/>
      <c r="H10" s="34" t="s">
        <v>2</v>
      </c>
      <c r="I10" s="88">
        <v>36979569</v>
      </c>
      <c r="J10" s="84"/>
    </row>
    <row r="11" spans="2:10" ht="35.25" customHeight="1">
      <c r="B11" s="54" t="s">
        <v>120</v>
      </c>
      <c r="C11" s="120" t="s">
        <v>121</v>
      </c>
      <c r="D11" s="120"/>
      <c r="E11" s="120"/>
      <c r="F11" s="120"/>
      <c r="G11" s="86"/>
      <c r="H11" s="34" t="s">
        <v>3</v>
      </c>
      <c r="I11" s="88"/>
      <c r="J11" s="84"/>
    </row>
    <row r="12" spans="2:10" ht="0.75" hidden="1" customHeight="1">
      <c r="B12" s="78" t="s">
        <v>122</v>
      </c>
      <c r="C12" s="78"/>
      <c r="D12" s="78"/>
      <c r="E12" s="78"/>
      <c r="F12" s="78"/>
      <c r="G12" s="86"/>
      <c r="H12" s="34" t="s">
        <v>3</v>
      </c>
      <c r="I12" s="79"/>
      <c r="J12" s="84"/>
    </row>
    <row r="13" spans="2:10" ht="25.5" customHeight="1">
      <c r="B13" s="78" t="s">
        <v>123</v>
      </c>
      <c r="C13" s="131" t="s">
        <v>124</v>
      </c>
      <c r="D13" s="131"/>
      <c r="E13" s="131"/>
      <c r="F13" s="131"/>
      <c r="G13" s="86"/>
      <c r="H13" s="34" t="s">
        <v>4</v>
      </c>
      <c r="I13" s="79"/>
      <c r="J13" s="84"/>
    </row>
    <row r="14" spans="2:10" ht="15.75" customHeight="1">
      <c r="B14" s="78" t="s">
        <v>125</v>
      </c>
      <c r="C14" s="131" t="s">
        <v>126</v>
      </c>
      <c r="D14" s="131"/>
      <c r="E14" s="131"/>
      <c r="F14" s="131"/>
      <c r="H14" s="34" t="s">
        <v>5</v>
      </c>
      <c r="I14" s="79" t="s">
        <v>103</v>
      </c>
      <c r="J14" s="84"/>
    </row>
    <row r="15" spans="2:10" ht="15.75" customHeight="1">
      <c r="B15" s="78" t="s">
        <v>127</v>
      </c>
      <c r="C15" s="131" t="s">
        <v>128</v>
      </c>
      <c r="D15" s="131"/>
      <c r="E15" s="131"/>
      <c r="F15" s="131"/>
      <c r="H15" s="24"/>
      <c r="I15" s="23"/>
      <c r="J15" s="23"/>
    </row>
    <row r="16" spans="2:10" ht="21.75" customHeight="1">
      <c r="B16" s="78" t="s">
        <v>129</v>
      </c>
      <c r="C16" s="131" t="s">
        <v>130</v>
      </c>
      <c r="D16" s="131"/>
      <c r="E16" s="131"/>
      <c r="F16" s="131"/>
      <c r="H16" s="24"/>
      <c r="I16" s="23"/>
      <c r="J16" s="23"/>
    </row>
    <row r="17" spans="2:14" ht="9" customHeight="1">
      <c r="B17" s="131"/>
      <c r="C17" s="131"/>
      <c r="D17" s="131"/>
      <c r="E17" s="131"/>
      <c r="F17" s="131"/>
    </row>
    <row r="18" spans="2:14" ht="7.5" customHeight="1">
      <c r="B18" s="1"/>
    </row>
    <row r="19" spans="2:14" ht="15.75">
      <c r="B19" s="141" t="s">
        <v>137</v>
      </c>
      <c r="C19" s="141"/>
      <c r="D19" s="141"/>
      <c r="E19" s="141"/>
      <c r="F19" s="141"/>
      <c r="G19" s="141"/>
      <c r="H19" s="141"/>
      <c r="I19" s="141"/>
    </row>
    <row r="20" spans="2:14" ht="6.75" customHeight="1"/>
    <row r="21" spans="2:14" ht="15.75">
      <c r="B21" s="141" t="s">
        <v>136</v>
      </c>
      <c r="C21" s="141"/>
      <c r="D21" s="141"/>
      <c r="E21" s="141"/>
      <c r="F21" s="141"/>
    </row>
    <row r="22" spans="2:14" ht="11.25" customHeight="1">
      <c r="B22" s="1" t="s">
        <v>6</v>
      </c>
    </row>
    <row r="23" spans="2:14" ht="5.25" customHeight="1">
      <c r="B23" s="1"/>
    </row>
    <row r="24" spans="2:14" ht="15.75" customHeight="1">
      <c r="B24" s="114"/>
      <c r="C24" s="35" t="s">
        <v>101</v>
      </c>
      <c r="D24" s="42" t="s">
        <v>102</v>
      </c>
      <c r="E24" s="66" t="s">
        <v>99</v>
      </c>
      <c r="F24" s="43" t="s">
        <v>98</v>
      </c>
      <c r="G24" s="149" t="s">
        <v>7</v>
      </c>
      <c r="H24" s="149"/>
      <c r="I24" s="149"/>
      <c r="J24" s="149"/>
    </row>
    <row r="25" spans="2:14" ht="33" customHeight="1">
      <c r="B25" s="114"/>
      <c r="C25" s="37" t="s">
        <v>100</v>
      </c>
      <c r="D25" s="41" t="s">
        <v>115</v>
      </c>
      <c r="E25" s="67" t="s">
        <v>116</v>
      </c>
      <c r="F25" s="44" t="s">
        <v>117</v>
      </c>
      <c r="G25" s="36" t="s">
        <v>8</v>
      </c>
      <c r="H25" s="36" t="s">
        <v>9</v>
      </c>
      <c r="I25" s="36" t="s">
        <v>10</v>
      </c>
      <c r="J25" s="36" t="s">
        <v>11</v>
      </c>
    </row>
    <row r="26" spans="2:14" ht="15.75">
      <c r="B26" s="6">
        <v>1</v>
      </c>
      <c r="C26" s="6">
        <v>2</v>
      </c>
      <c r="D26" s="6">
        <v>3</v>
      </c>
      <c r="E26" s="105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</row>
    <row r="27" spans="2:14" ht="7.5" customHeight="1">
      <c r="B27" s="124"/>
      <c r="C27" s="125"/>
      <c r="D27" s="125"/>
      <c r="E27" s="125"/>
      <c r="F27" s="125"/>
      <c r="G27" s="125"/>
      <c r="H27" s="125"/>
      <c r="I27" s="125"/>
      <c r="J27" s="126"/>
    </row>
    <row r="28" spans="2:14" ht="15.75">
      <c r="B28" s="111" t="s">
        <v>12</v>
      </c>
      <c r="C28" s="112"/>
      <c r="D28" s="112"/>
      <c r="E28" s="112"/>
      <c r="F28" s="112"/>
      <c r="G28" s="112"/>
      <c r="H28" s="112"/>
      <c r="I28" s="112"/>
      <c r="J28" s="113"/>
    </row>
    <row r="29" spans="2:14" ht="15.75">
      <c r="B29" s="7" t="s">
        <v>13</v>
      </c>
      <c r="C29" s="8"/>
      <c r="D29" s="8"/>
      <c r="E29" s="68"/>
      <c r="F29" s="8"/>
      <c r="G29" s="8"/>
      <c r="H29" s="8"/>
      <c r="I29" s="8"/>
      <c r="J29" s="8"/>
    </row>
    <row r="30" spans="2:14" ht="35.25" customHeight="1">
      <c r="B30" s="8" t="s">
        <v>14</v>
      </c>
      <c r="C30" s="10">
        <v>10</v>
      </c>
      <c r="D30" s="30">
        <f t="shared" ref="D30:J30" si="0">D33+D35</f>
        <v>16998</v>
      </c>
      <c r="E30" s="72">
        <f t="shared" si="0"/>
        <v>23127.599999999999</v>
      </c>
      <c r="F30" s="72">
        <f t="shared" si="0"/>
        <v>23040.2</v>
      </c>
      <c r="G30" s="93">
        <f t="shared" si="0"/>
        <v>5647</v>
      </c>
      <c r="H30" s="93">
        <f t="shared" si="0"/>
        <v>5778</v>
      </c>
      <c r="I30" s="93">
        <f t="shared" si="0"/>
        <v>5886</v>
      </c>
      <c r="J30" s="93">
        <f t="shared" si="0"/>
        <v>5729</v>
      </c>
      <c r="L30" s="27"/>
      <c r="N30" s="27"/>
    </row>
    <row r="31" spans="2:14" ht="15.75">
      <c r="B31" s="63" t="s">
        <v>15</v>
      </c>
      <c r="C31" s="60">
        <v>11</v>
      </c>
      <c r="D31" s="61">
        <v>1003</v>
      </c>
      <c r="E31" s="92">
        <v>8280</v>
      </c>
      <c r="F31" s="62">
        <f>G31+H31+I31+J31</f>
        <v>1031</v>
      </c>
      <c r="G31" s="61">
        <v>255</v>
      </c>
      <c r="H31" s="61">
        <v>256</v>
      </c>
      <c r="I31" s="61">
        <v>258</v>
      </c>
      <c r="J31" s="61">
        <v>262</v>
      </c>
      <c r="L31" s="27"/>
      <c r="M31" s="27"/>
    </row>
    <row r="32" spans="2:14" ht="21.75" customHeight="1">
      <c r="B32" s="47"/>
      <c r="C32" s="51"/>
      <c r="D32" s="54"/>
      <c r="E32" s="70"/>
      <c r="F32" s="55"/>
      <c r="G32" s="54"/>
      <c r="H32" s="54"/>
      <c r="I32" s="54"/>
      <c r="J32" s="54"/>
      <c r="L32" s="27"/>
    </row>
    <row r="33" spans="2:15" ht="15.75">
      <c r="B33" s="50" t="s">
        <v>107</v>
      </c>
      <c r="C33" s="48">
        <v>20</v>
      </c>
      <c r="D33" s="72">
        <v>2374</v>
      </c>
      <c r="E33" s="72">
        <f t="shared" ref="E33" si="1">E35*20%</f>
        <v>3854.6000000000004</v>
      </c>
      <c r="F33" s="72">
        <f>(F35-1031)*20%</f>
        <v>3668.2000000000003</v>
      </c>
      <c r="G33" s="90">
        <v>897</v>
      </c>
      <c r="H33" s="90">
        <v>918</v>
      </c>
      <c r="I33" s="90">
        <v>934</v>
      </c>
      <c r="J33" s="90">
        <v>919</v>
      </c>
      <c r="L33" s="27"/>
      <c r="O33" s="27"/>
    </row>
    <row r="34" spans="2:15" ht="15.75">
      <c r="B34" s="8" t="s">
        <v>16</v>
      </c>
      <c r="C34" s="10">
        <v>30</v>
      </c>
      <c r="D34" s="25"/>
      <c r="E34" s="76"/>
      <c r="F34" s="25"/>
      <c r="G34" s="25"/>
      <c r="H34" s="25"/>
      <c r="I34" s="25"/>
      <c r="J34" s="25"/>
      <c r="L34" s="27"/>
    </row>
    <row r="35" spans="2:15" ht="31.5">
      <c r="B35" s="7" t="s">
        <v>17</v>
      </c>
      <c r="C35" s="9">
        <v>40</v>
      </c>
      <c r="D35" s="25">
        <v>14624</v>
      </c>
      <c r="E35" s="76">
        <v>19273</v>
      </c>
      <c r="F35" s="25">
        <f>19332+40</f>
        <v>19372</v>
      </c>
      <c r="G35" s="97">
        <v>4750</v>
      </c>
      <c r="H35" s="97">
        <v>4860</v>
      </c>
      <c r="I35" s="97">
        <v>4952</v>
      </c>
      <c r="J35" s="97">
        <v>4810</v>
      </c>
      <c r="L35" s="27"/>
      <c r="N35" s="27"/>
    </row>
    <row r="36" spans="2:15" ht="15.75">
      <c r="B36" s="95" t="s">
        <v>18</v>
      </c>
      <c r="C36" s="96">
        <v>50</v>
      </c>
      <c r="D36" s="94">
        <v>1090</v>
      </c>
      <c r="E36" s="94">
        <v>1312</v>
      </c>
      <c r="F36" s="94">
        <v>1474</v>
      </c>
      <c r="G36" s="94">
        <v>365</v>
      </c>
      <c r="H36" s="94">
        <v>368</v>
      </c>
      <c r="I36" s="94">
        <v>366</v>
      </c>
      <c r="J36" s="94">
        <v>375</v>
      </c>
      <c r="L36" s="27"/>
      <c r="N36" s="27"/>
    </row>
    <row r="37" spans="2:15" ht="15.75">
      <c r="B37" s="8" t="s">
        <v>19</v>
      </c>
      <c r="C37" s="10"/>
      <c r="D37" s="25"/>
      <c r="E37" s="76"/>
      <c r="F37" s="25"/>
      <c r="G37" s="25"/>
      <c r="H37" s="25"/>
      <c r="I37" s="25"/>
      <c r="J37" s="25"/>
      <c r="L37" s="27"/>
      <c r="N37" s="27"/>
    </row>
    <row r="38" spans="2:15" ht="15.75">
      <c r="B38" s="8" t="s">
        <v>20</v>
      </c>
      <c r="C38" s="10">
        <v>51</v>
      </c>
      <c r="D38" s="25"/>
      <c r="E38" s="76">
        <v>8</v>
      </c>
      <c r="F38" s="33">
        <v>9</v>
      </c>
      <c r="G38" s="25">
        <v>3</v>
      </c>
      <c r="H38" s="25">
        <v>2</v>
      </c>
      <c r="I38" s="25">
        <v>2</v>
      </c>
      <c r="J38" s="25">
        <v>2</v>
      </c>
      <c r="L38" s="27"/>
      <c r="N38" s="27"/>
    </row>
    <row r="39" spans="2:15" ht="15.75">
      <c r="B39" s="8" t="s">
        <v>21</v>
      </c>
      <c r="C39" s="10">
        <v>52</v>
      </c>
      <c r="D39" s="25"/>
      <c r="E39" s="76"/>
      <c r="F39" s="25"/>
      <c r="G39" s="25"/>
      <c r="H39" s="25"/>
      <c r="I39" s="25"/>
      <c r="J39" s="25"/>
      <c r="L39" s="27"/>
      <c r="N39" s="27"/>
    </row>
    <row r="40" spans="2:15" ht="31.5" customHeight="1">
      <c r="B40" s="8" t="s">
        <v>22</v>
      </c>
      <c r="C40" s="10">
        <v>53</v>
      </c>
      <c r="D40" s="25"/>
      <c r="E40" s="76"/>
      <c r="F40" s="25"/>
      <c r="G40" s="25"/>
      <c r="H40" s="25"/>
      <c r="I40" s="25"/>
      <c r="J40" s="25"/>
      <c r="L40" s="27"/>
      <c r="N40" s="27"/>
    </row>
    <row r="41" spans="2:15" ht="15.75">
      <c r="B41" s="8" t="s">
        <v>23</v>
      </c>
      <c r="C41" s="10">
        <v>60</v>
      </c>
      <c r="D41" s="25"/>
      <c r="E41" s="76"/>
      <c r="F41" s="25"/>
      <c r="G41" s="25"/>
      <c r="H41" s="25"/>
      <c r="I41" s="25"/>
      <c r="J41" s="25"/>
      <c r="L41" s="27"/>
      <c r="N41" s="27"/>
    </row>
    <row r="42" spans="2:15" ht="15.75">
      <c r="B42" s="8" t="s">
        <v>24</v>
      </c>
      <c r="C42" s="10">
        <v>70</v>
      </c>
      <c r="D42" s="25">
        <v>7</v>
      </c>
      <c r="E42" s="76">
        <v>1</v>
      </c>
      <c r="F42" s="33">
        <f>G42+H42+I42+J42</f>
        <v>0</v>
      </c>
      <c r="G42" s="25"/>
      <c r="H42" s="25"/>
      <c r="I42" s="25"/>
      <c r="J42" s="25"/>
      <c r="L42" s="27"/>
      <c r="N42" s="27"/>
    </row>
    <row r="43" spans="2:15" ht="15.75">
      <c r="B43" s="8" t="s">
        <v>25</v>
      </c>
      <c r="C43" s="10">
        <v>80</v>
      </c>
      <c r="D43" s="25">
        <v>263</v>
      </c>
      <c r="E43" s="97">
        <v>100</v>
      </c>
      <c r="F43" s="33">
        <v>124</v>
      </c>
      <c r="G43" s="25">
        <v>32</v>
      </c>
      <c r="H43" s="25">
        <v>32</v>
      </c>
      <c r="I43" s="25">
        <v>28</v>
      </c>
      <c r="J43" s="25">
        <v>32</v>
      </c>
      <c r="L43" s="27"/>
      <c r="N43" s="27"/>
    </row>
    <row r="44" spans="2:15" ht="15.75">
      <c r="B44" s="8" t="s">
        <v>26</v>
      </c>
      <c r="C44" s="10"/>
      <c r="D44" s="25"/>
      <c r="E44" s="76"/>
      <c r="F44" s="25"/>
      <c r="G44" s="25"/>
      <c r="H44" s="25"/>
      <c r="I44" s="25"/>
      <c r="J44" s="25"/>
      <c r="L44" s="27"/>
      <c r="N44" s="27"/>
    </row>
    <row r="45" spans="2:15" ht="15.75">
      <c r="B45" s="8" t="s">
        <v>27</v>
      </c>
      <c r="C45" s="10">
        <v>81</v>
      </c>
      <c r="D45" s="25"/>
      <c r="E45" s="76"/>
      <c r="F45" s="25"/>
      <c r="G45" s="25"/>
      <c r="H45" s="25"/>
      <c r="I45" s="25"/>
      <c r="J45" s="25"/>
      <c r="L45" s="27"/>
      <c r="N45" s="27"/>
    </row>
    <row r="46" spans="2:15" ht="15.75">
      <c r="B46" s="8" t="s">
        <v>28</v>
      </c>
      <c r="C46" s="10">
        <v>82</v>
      </c>
      <c r="D46" s="25"/>
      <c r="E46" s="76"/>
      <c r="F46" s="25">
        <v>5</v>
      </c>
      <c r="G46" s="25">
        <v>2</v>
      </c>
      <c r="H46" s="25">
        <v>1</v>
      </c>
      <c r="I46" s="25">
        <v>1</v>
      </c>
      <c r="J46" s="25">
        <v>1</v>
      </c>
      <c r="L46" s="27"/>
      <c r="N46" s="27"/>
    </row>
    <row r="47" spans="2:15" ht="15.75">
      <c r="B47" s="7" t="s">
        <v>29</v>
      </c>
      <c r="C47" s="9">
        <v>90</v>
      </c>
      <c r="D47" s="31">
        <f>D35+D36+D41+D42+D43</f>
        <v>15984</v>
      </c>
      <c r="E47" s="71">
        <f>E35+E36+E41+E42+E43</f>
        <v>20686</v>
      </c>
      <c r="F47" s="32">
        <f>F35+F36+F41+F42+F43</f>
        <v>20970</v>
      </c>
      <c r="G47" s="31">
        <f t="shared" ref="G47:J47" si="2">G35+G36+G41+G42+G43</f>
        <v>5147</v>
      </c>
      <c r="H47" s="31">
        <f t="shared" si="2"/>
        <v>5260</v>
      </c>
      <c r="I47" s="31">
        <f t="shared" si="2"/>
        <v>5346</v>
      </c>
      <c r="J47" s="31">
        <f t="shared" si="2"/>
        <v>5217</v>
      </c>
      <c r="L47" s="27"/>
      <c r="N47" s="27"/>
    </row>
    <row r="48" spans="2:15" ht="15.75">
      <c r="B48" s="7" t="s">
        <v>30</v>
      </c>
      <c r="C48" s="10"/>
      <c r="D48" s="25"/>
      <c r="E48" s="76"/>
      <c r="F48" s="25"/>
      <c r="G48" s="25"/>
      <c r="H48" s="25"/>
      <c r="I48" s="25"/>
      <c r="J48" s="25"/>
      <c r="L48" s="27"/>
      <c r="N48" s="27"/>
    </row>
    <row r="49" spans="2:14" ht="31.5">
      <c r="B49" s="8" t="s">
        <v>31</v>
      </c>
      <c r="C49" s="10">
        <v>100</v>
      </c>
      <c r="D49" s="25">
        <v>13114</v>
      </c>
      <c r="E49" s="77">
        <v>16131</v>
      </c>
      <c r="F49" s="89">
        <f>16333</f>
        <v>16333</v>
      </c>
      <c r="G49" s="25">
        <v>3985</v>
      </c>
      <c r="H49" s="25">
        <v>4105</v>
      </c>
      <c r="I49" s="25">
        <v>4185</v>
      </c>
      <c r="J49" s="25">
        <v>4058</v>
      </c>
      <c r="L49" s="27"/>
      <c r="N49" s="27"/>
    </row>
    <row r="50" spans="2:14" ht="15.75">
      <c r="B50" s="8" t="s">
        <v>32</v>
      </c>
      <c r="C50" s="10">
        <v>110</v>
      </c>
      <c r="D50" s="25">
        <v>2607</v>
      </c>
      <c r="E50" s="76">
        <v>2898</v>
      </c>
      <c r="F50" s="33">
        <v>2998</v>
      </c>
      <c r="G50" s="25">
        <v>755</v>
      </c>
      <c r="H50" s="25">
        <v>743</v>
      </c>
      <c r="I50" s="25">
        <v>755</v>
      </c>
      <c r="J50" s="25">
        <v>745</v>
      </c>
      <c r="L50" s="27"/>
      <c r="N50" s="27"/>
    </row>
    <row r="51" spans="2:14" ht="15" customHeight="1">
      <c r="B51" s="114" t="s">
        <v>33</v>
      </c>
      <c r="C51" s="116">
        <v>120</v>
      </c>
      <c r="D51" s="123"/>
      <c r="E51" s="127"/>
      <c r="F51" s="123"/>
      <c r="G51" s="123"/>
      <c r="H51" s="123"/>
      <c r="I51" s="123"/>
      <c r="J51" s="123"/>
      <c r="L51" s="27"/>
      <c r="N51" s="27"/>
    </row>
    <row r="52" spans="2:14" ht="3" customHeight="1">
      <c r="B52" s="114"/>
      <c r="C52" s="116"/>
      <c r="D52" s="123"/>
      <c r="E52" s="128"/>
      <c r="F52" s="123"/>
      <c r="G52" s="123"/>
      <c r="H52" s="123"/>
      <c r="I52" s="123"/>
      <c r="J52" s="123"/>
      <c r="L52" s="27"/>
      <c r="N52" s="27"/>
    </row>
    <row r="53" spans="2:14" ht="15.75">
      <c r="B53" s="98" t="s">
        <v>34</v>
      </c>
      <c r="C53" s="99">
        <v>130</v>
      </c>
      <c r="D53" s="97">
        <v>1393</v>
      </c>
      <c r="E53" s="97">
        <v>1509</v>
      </c>
      <c r="F53" s="97">
        <v>1510</v>
      </c>
      <c r="G53" s="97">
        <v>374</v>
      </c>
      <c r="H53" s="97">
        <v>379</v>
      </c>
      <c r="I53" s="97">
        <v>377</v>
      </c>
      <c r="J53" s="97">
        <v>380</v>
      </c>
      <c r="L53" s="27"/>
      <c r="N53" s="27"/>
    </row>
    <row r="54" spans="2:14" ht="15.75">
      <c r="B54" s="8" t="s">
        <v>35</v>
      </c>
      <c r="C54" s="10">
        <v>140</v>
      </c>
      <c r="D54" s="25">
        <v>69</v>
      </c>
      <c r="E54" s="76">
        <v>0</v>
      </c>
      <c r="F54" s="25">
        <v>0</v>
      </c>
      <c r="G54" s="25"/>
      <c r="H54" s="25"/>
      <c r="I54" s="25"/>
      <c r="J54" s="25"/>
      <c r="L54" s="27"/>
      <c r="N54" s="27"/>
    </row>
    <row r="55" spans="2:14" ht="15.75">
      <c r="B55" s="8" t="s">
        <v>36</v>
      </c>
      <c r="C55" s="10">
        <v>150</v>
      </c>
      <c r="D55" s="25"/>
      <c r="E55" s="76"/>
      <c r="F55" s="25"/>
      <c r="G55" s="25"/>
      <c r="H55" s="25"/>
      <c r="I55" s="25"/>
      <c r="J55" s="25"/>
      <c r="L55" s="27"/>
      <c r="N55" s="27"/>
    </row>
    <row r="56" spans="2:14" ht="15.75">
      <c r="B56" s="8" t="s">
        <v>37</v>
      </c>
      <c r="C56" s="10">
        <v>160</v>
      </c>
      <c r="D56" s="25">
        <v>4</v>
      </c>
      <c r="E56" s="76">
        <v>3</v>
      </c>
      <c r="F56" s="33">
        <v>6</v>
      </c>
      <c r="G56" s="25">
        <v>2</v>
      </c>
      <c r="H56" s="25">
        <v>2</v>
      </c>
      <c r="I56" s="25">
        <v>1</v>
      </c>
      <c r="J56" s="25">
        <v>1</v>
      </c>
      <c r="L56" s="27"/>
      <c r="N56" s="27"/>
    </row>
    <row r="57" spans="2:14" ht="15.75">
      <c r="B57" s="58" t="s">
        <v>38</v>
      </c>
      <c r="C57" s="59">
        <v>170</v>
      </c>
      <c r="D57" s="31">
        <f>SUM(D49:D56)</f>
        <v>17187</v>
      </c>
      <c r="E57" s="71">
        <f>SUM(E49:E56)</f>
        <v>20541</v>
      </c>
      <c r="F57" s="31">
        <f>SUM(F49:F56)</f>
        <v>20847</v>
      </c>
      <c r="G57" s="31">
        <f t="shared" ref="G57:J57" si="3">SUM(G49:G56)</f>
        <v>5116</v>
      </c>
      <c r="H57" s="31">
        <f t="shared" si="3"/>
        <v>5229</v>
      </c>
      <c r="I57" s="31">
        <f t="shared" si="3"/>
        <v>5318</v>
      </c>
      <c r="J57" s="31">
        <f t="shared" si="3"/>
        <v>5184</v>
      </c>
      <c r="L57" s="27"/>
      <c r="N57" s="27"/>
    </row>
    <row r="58" spans="2:14" ht="27.75" customHeight="1">
      <c r="B58" s="56"/>
      <c r="C58" s="49"/>
      <c r="D58" s="57"/>
      <c r="E58" s="70"/>
      <c r="F58" s="57"/>
      <c r="G58" s="57"/>
      <c r="H58" s="57"/>
      <c r="I58" s="57"/>
      <c r="J58" s="57"/>
      <c r="L58" s="27"/>
      <c r="N58" s="27"/>
    </row>
    <row r="59" spans="2:14" ht="15" customHeight="1">
      <c r="B59" s="150" t="s">
        <v>39</v>
      </c>
      <c r="C59" s="116"/>
      <c r="D59" s="123"/>
      <c r="E59" s="127"/>
      <c r="F59" s="123"/>
      <c r="G59" s="123"/>
      <c r="H59" s="123"/>
      <c r="I59" s="123"/>
      <c r="J59" s="123"/>
      <c r="L59" s="27"/>
      <c r="N59" s="27"/>
    </row>
    <row r="60" spans="2:14" ht="6.75" customHeight="1">
      <c r="B60" s="150"/>
      <c r="C60" s="116"/>
      <c r="D60" s="123"/>
      <c r="E60" s="129"/>
      <c r="F60" s="123"/>
      <c r="G60" s="123"/>
      <c r="H60" s="123"/>
      <c r="I60" s="123"/>
      <c r="J60" s="123"/>
      <c r="L60" s="27"/>
      <c r="N60" s="27"/>
    </row>
    <row r="61" spans="2:14" ht="3.75" hidden="1" customHeight="1">
      <c r="B61" s="150"/>
      <c r="C61" s="116"/>
      <c r="D61" s="123"/>
      <c r="E61" s="128"/>
      <c r="F61" s="123"/>
      <c r="G61" s="123"/>
      <c r="H61" s="123"/>
      <c r="I61" s="123"/>
      <c r="J61" s="123"/>
      <c r="L61" s="27"/>
      <c r="N61" s="27"/>
    </row>
    <row r="62" spans="2:14" ht="15.75">
      <c r="B62" s="8" t="s">
        <v>40</v>
      </c>
      <c r="C62" s="10">
        <v>180</v>
      </c>
      <c r="D62" s="25">
        <f>D35-D49</f>
        <v>1510</v>
      </c>
      <c r="E62" s="76">
        <f>E35-E49</f>
        <v>3142</v>
      </c>
      <c r="F62" s="25">
        <f>F35-F49</f>
        <v>3039</v>
      </c>
      <c r="G62" s="25">
        <f>G35-G49</f>
        <v>765</v>
      </c>
      <c r="H62" s="25">
        <f t="shared" ref="H62:J62" si="4">H35-H49</f>
        <v>755</v>
      </c>
      <c r="I62" s="25">
        <f t="shared" si="4"/>
        <v>767</v>
      </c>
      <c r="J62" s="25">
        <f t="shared" si="4"/>
        <v>752</v>
      </c>
      <c r="L62" s="27"/>
      <c r="N62" s="27"/>
    </row>
    <row r="63" spans="2:14" ht="15.75">
      <c r="B63" s="8" t="s">
        <v>41</v>
      </c>
      <c r="C63" s="10">
        <v>181</v>
      </c>
      <c r="D63" s="25">
        <v>1510</v>
      </c>
      <c r="E63" s="76">
        <v>3142</v>
      </c>
      <c r="F63" s="80">
        <v>3039</v>
      </c>
      <c r="G63" s="91">
        <v>850</v>
      </c>
      <c r="H63" s="25">
        <v>760</v>
      </c>
      <c r="I63" s="25">
        <v>752</v>
      </c>
      <c r="J63" s="25">
        <v>677</v>
      </c>
      <c r="L63" s="27"/>
    </row>
    <row r="64" spans="2:14" ht="15.75">
      <c r="B64" s="8" t="s">
        <v>42</v>
      </c>
      <c r="C64" s="10">
        <v>182</v>
      </c>
      <c r="D64" s="25"/>
      <c r="E64" s="76"/>
      <c r="F64" s="25"/>
      <c r="G64" s="25"/>
      <c r="H64" s="25"/>
      <c r="I64" s="25"/>
      <c r="J64" s="25"/>
      <c r="L64" s="27"/>
    </row>
    <row r="65" spans="2:14" ht="15.75">
      <c r="B65" s="8" t="s">
        <v>43</v>
      </c>
      <c r="C65" s="10">
        <v>190</v>
      </c>
      <c r="D65" s="25">
        <f t="shared" ref="D65:J65" si="5">D62-D50+D36-D53</f>
        <v>-1400</v>
      </c>
      <c r="E65" s="76">
        <f t="shared" si="5"/>
        <v>47</v>
      </c>
      <c r="F65" s="25">
        <f t="shared" si="5"/>
        <v>5</v>
      </c>
      <c r="G65" s="25">
        <f t="shared" si="5"/>
        <v>1</v>
      </c>
      <c r="H65" s="25">
        <f t="shared" si="5"/>
        <v>1</v>
      </c>
      <c r="I65" s="25">
        <f t="shared" si="5"/>
        <v>1</v>
      </c>
      <c r="J65" s="25">
        <f t="shared" si="5"/>
        <v>2</v>
      </c>
      <c r="L65" s="27"/>
    </row>
    <row r="66" spans="2:14" ht="15.75">
      <c r="B66" s="8" t="s">
        <v>44</v>
      </c>
      <c r="C66" s="10">
        <v>191</v>
      </c>
      <c r="D66" s="25"/>
      <c r="E66" s="76">
        <v>47</v>
      </c>
      <c r="F66" s="80">
        <v>8</v>
      </c>
      <c r="G66" s="25">
        <v>1</v>
      </c>
      <c r="H66" s="25">
        <v>3</v>
      </c>
      <c r="I66" s="25">
        <v>3</v>
      </c>
      <c r="J66" s="25">
        <v>1</v>
      </c>
      <c r="L66" s="27"/>
    </row>
    <row r="67" spans="2:14" ht="15.75">
      <c r="B67" s="8" t="s">
        <v>45</v>
      </c>
      <c r="C67" s="10">
        <v>192</v>
      </c>
      <c r="D67" s="25">
        <v>1400</v>
      </c>
      <c r="E67" s="76"/>
      <c r="F67" s="25"/>
      <c r="G67" s="25"/>
      <c r="H67" s="25"/>
      <c r="I67" s="25"/>
      <c r="J67" s="25"/>
      <c r="L67" s="27"/>
    </row>
    <row r="68" spans="2:14" ht="31.5">
      <c r="B68" s="8" t="s">
        <v>46</v>
      </c>
      <c r="C68" s="10">
        <v>200</v>
      </c>
      <c r="D68" s="25">
        <f t="shared" ref="D68:J68" si="6">D65+D42-D54+D43-D56</f>
        <v>-1203</v>
      </c>
      <c r="E68" s="76">
        <f t="shared" si="6"/>
        <v>145</v>
      </c>
      <c r="F68" s="30">
        <f t="shared" si="6"/>
        <v>123</v>
      </c>
      <c r="G68" s="81">
        <f t="shared" si="6"/>
        <v>31</v>
      </c>
      <c r="H68" s="81">
        <f t="shared" si="6"/>
        <v>31</v>
      </c>
      <c r="I68" s="81">
        <f t="shared" si="6"/>
        <v>28</v>
      </c>
      <c r="J68" s="81">
        <f t="shared" si="6"/>
        <v>33</v>
      </c>
      <c r="L68" s="27"/>
    </row>
    <row r="69" spans="2:14" ht="15.75">
      <c r="B69" s="8" t="s">
        <v>41</v>
      </c>
      <c r="C69" s="10">
        <v>201</v>
      </c>
      <c r="D69" s="25"/>
      <c r="E69" s="76">
        <v>145</v>
      </c>
      <c r="F69" s="82">
        <v>123</v>
      </c>
      <c r="G69" s="81">
        <v>31</v>
      </c>
      <c r="H69" s="81">
        <v>31</v>
      </c>
      <c r="I69" s="81">
        <v>28</v>
      </c>
      <c r="J69" s="81">
        <v>33</v>
      </c>
      <c r="L69" s="27"/>
    </row>
    <row r="70" spans="2:14" ht="15.75">
      <c r="B70" s="8" t="s">
        <v>42</v>
      </c>
      <c r="C70" s="10">
        <v>202</v>
      </c>
      <c r="D70" s="25"/>
      <c r="E70" s="76"/>
      <c r="F70" s="25"/>
      <c r="G70" s="25"/>
      <c r="H70" s="25"/>
      <c r="I70" s="25"/>
      <c r="J70" s="25"/>
      <c r="L70" s="27"/>
    </row>
    <row r="71" spans="2:14" ht="15.75">
      <c r="B71" s="8" t="s">
        <v>47</v>
      </c>
      <c r="C71" s="10">
        <v>210</v>
      </c>
      <c r="D71" s="25"/>
      <c r="E71" s="72">
        <f>E68*18%</f>
        <v>26.099999999999998</v>
      </c>
      <c r="F71" s="30">
        <f>F68*18%</f>
        <v>22.14</v>
      </c>
      <c r="G71" s="30">
        <f t="shared" ref="G71:J71" si="7">G68*18%</f>
        <v>5.58</v>
      </c>
      <c r="H71" s="30">
        <f t="shared" si="7"/>
        <v>5.58</v>
      </c>
      <c r="I71" s="30">
        <f t="shared" si="7"/>
        <v>5.04</v>
      </c>
      <c r="J71" s="30">
        <f t="shared" si="7"/>
        <v>5.9399999999999995</v>
      </c>
      <c r="L71" s="27"/>
    </row>
    <row r="72" spans="2:14" ht="15.75">
      <c r="B72" s="8" t="s">
        <v>48</v>
      </c>
      <c r="C72" s="10">
        <v>220</v>
      </c>
      <c r="D72" s="25">
        <f>D68-D71</f>
        <v>-1203</v>
      </c>
      <c r="E72" s="72">
        <f t="shared" ref="E72:J72" si="8">E68-E71</f>
        <v>118.9</v>
      </c>
      <c r="F72" s="30">
        <f t="shared" si="8"/>
        <v>100.86</v>
      </c>
      <c r="G72" s="30">
        <f t="shared" si="8"/>
        <v>25.42</v>
      </c>
      <c r="H72" s="30">
        <f t="shared" si="8"/>
        <v>25.42</v>
      </c>
      <c r="I72" s="30">
        <f t="shared" si="8"/>
        <v>22.96</v>
      </c>
      <c r="J72" s="30">
        <f t="shared" si="8"/>
        <v>27.060000000000002</v>
      </c>
      <c r="L72" s="27"/>
      <c r="M72" s="27"/>
    </row>
    <row r="73" spans="2:14" ht="15.75">
      <c r="B73" s="8" t="s">
        <v>44</v>
      </c>
      <c r="C73" s="10">
        <v>221</v>
      </c>
      <c r="D73" s="25"/>
      <c r="E73" s="76">
        <v>119</v>
      </c>
      <c r="F73" s="25">
        <v>101</v>
      </c>
      <c r="G73" s="72">
        <v>25</v>
      </c>
      <c r="H73" s="72">
        <v>25</v>
      </c>
      <c r="I73" s="72">
        <v>23</v>
      </c>
      <c r="J73" s="72">
        <v>27</v>
      </c>
      <c r="L73" s="27"/>
      <c r="M73" s="27"/>
    </row>
    <row r="74" spans="2:14" ht="15.75">
      <c r="B74" s="8" t="s">
        <v>45</v>
      </c>
      <c r="C74" s="10">
        <v>222</v>
      </c>
      <c r="D74" s="25">
        <v>1203</v>
      </c>
      <c r="E74" s="76"/>
      <c r="F74" s="25"/>
      <c r="G74" s="25"/>
      <c r="H74" s="25"/>
      <c r="I74" s="25"/>
      <c r="J74" s="25"/>
      <c r="L74" s="27"/>
    </row>
    <row r="75" spans="2:14" ht="15.75">
      <c r="B75" s="8" t="s">
        <v>49</v>
      </c>
      <c r="C75" s="10">
        <v>230</v>
      </c>
      <c r="D75" s="25"/>
      <c r="E75" s="72">
        <f>E73*15%</f>
        <v>17.849999999999998</v>
      </c>
      <c r="F75" s="72">
        <f>F73*15%</f>
        <v>15.149999999999999</v>
      </c>
      <c r="G75" s="93">
        <f t="shared" ref="G75:J75" si="9">G73*15%</f>
        <v>3.75</v>
      </c>
      <c r="H75" s="72">
        <f t="shared" si="9"/>
        <v>3.75</v>
      </c>
      <c r="I75" s="72">
        <f t="shared" si="9"/>
        <v>3.4499999999999997</v>
      </c>
      <c r="J75" s="72">
        <f t="shared" si="9"/>
        <v>4.05</v>
      </c>
      <c r="L75" s="27"/>
      <c r="M75" s="27"/>
    </row>
    <row r="76" spans="2:14" ht="15.75">
      <c r="B76" s="124"/>
      <c r="C76" s="125"/>
      <c r="D76" s="125"/>
      <c r="E76" s="125"/>
      <c r="F76" s="125"/>
      <c r="G76" s="125"/>
      <c r="H76" s="125"/>
      <c r="I76" s="125"/>
      <c r="J76" s="126"/>
      <c r="L76" s="27"/>
    </row>
    <row r="77" spans="2:14" ht="15.75">
      <c r="B77" s="144" t="s">
        <v>50</v>
      </c>
      <c r="C77" s="118"/>
      <c r="D77" s="118"/>
      <c r="E77" s="118"/>
      <c r="F77" s="118"/>
      <c r="G77" s="118"/>
      <c r="H77" s="118"/>
      <c r="I77" s="118"/>
      <c r="J77" s="145"/>
      <c r="L77" s="27"/>
    </row>
    <row r="78" spans="2:14" ht="15.75" customHeight="1">
      <c r="B78" s="111"/>
      <c r="C78" s="112"/>
      <c r="D78" s="112"/>
      <c r="E78" s="112"/>
      <c r="F78" s="112"/>
      <c r="G78" s="112"/>
      <c r="H78" s="112"/>
      <c r="I78" s="112"/>
      <c r="J78" s="113"/>
      <c r="L78" s="27"/>
    </row>
    <row r="79" spans="2:14" ht="15.75">
      <c r="B79" s="8" t="s">
        <v>51</v>
      </c>
      <c r="C79" s="10">
        <v>240</v>
      </c>
      <c r="D79" s="8">
        <v>2923</v>
      </c>
      <c r="E79" s="68">
        <v>2747</v>
      </c>
      <c r="F79" s="8">
        <v>3856</v>
      </c>
      <c r="G79" s="8">
        <v>955</v>
      </c>
      <c r="H79" s="8">
        <v>960</v>
      </c>
      <c r="I79" s="8">
        <v>972</v>
      </c>
      <c r="J79" s="8">
        <v>969</v>
      </c>
      <c r="L79" s="27"/>
      <c r="N79" s="27"/>
    </row>
    <row r="80" spans="2:14" ht="15.75">
      <c r="B80" s="8" t="s">
        <v>52</v>
      </c>
      <c r="C80" s="10">
        <v>250</v>
      </c>
      <c r="D80" s="8">
        <v>8913</v>
      </c>
      <c r="E80" s="68">
        <v>11072</v>
      </c>
      <c r="F80" s="8">
        <v>11727</v>
      </c>
      <c r="G80" s="8">
        <v>2900</v>
      </c>
      <c r="H80" s="8">
        <v>2910</v>
      </c>
      <c r="I80" s="8">
        <v>2950</v>
      </c>
      <c r="J80" s="8">
        <v>2967</v>
      </c>
      <c r="L80" s="27"/>
      <c r="N80" s="27"/>
    </row>
    <row r="81" spans="2:14" ht="15.75">
      <c r="B81" s="8" t="s">
        <v>53</v>
      </c>
      <c r="C81" s="10">
        <v>260</v>
      </c>
      <c r="D81" s="8">
        <v>1969</v>
      </c>
      <c r="E81" s="68">
        <v>2436</v>
      </c>
      <c r="F81" s="26">
        <f>F80*22%</f>
        <v>2579.94</v>
      </c>
      <c r="G81" s="26">
        <f t="shared" ref="G81:J81" si="10">G80*22%</f>
        <v>638</v>
      </c>
      <c r="H81" s="26">
        <f t="shared" si="10"/>
        <v>640.20000000000005</v>
      </c>
      <c r="I81" s="26">
        <f t="shared" si="10"/>
        <v>649</v>
      </c>
      <c r="J81" s="26">
        <f t="shared" si="10"/>
        <v>652.74</v>
      </c>
      <c r="L81" s="27"/>
      <c r="N81" s="27"/>
    </row>
    <row r="82" spans="2:14" ht="15.75">
      <c r="B82" s="8" t="s">
        <v>54</v>
      </c>
      <c r="C82" s="10">
        <v>270</v>
      </c>
      <c r="D82" s="8">
        <v>1529</v>
      </c>
      <c r="E82" s="68">
        <v>1215</v>
      </c>
      <c r="F82" s="8">
        <v>1109</v>
      </c>
      <c r="G82" s="8">
        <v>280</v>
      </c>
      <c r="H82" s="8">
        <v>277</v>
      </c>
      <c r="I82" s="8">
        <v>276</v>
      </c>
      <c r="J82" s="8">
        <v>276</v>
      </c>
      <c r="L82" s="27"/>
      <c r="N82" s="27"/>
    </row>
    <row r="83" spans="2:14" ht="15.75">
      <c r="B83" s="8" t="s">
        <v>55</v>
      </c>
      <c r="C83" s="10">
        <v>280</v>
      </c>
      <c r="D83" s="8">
        <v>1781</v>
      </c>
      <c r="E83" s="68">
        <v>3814</v>
      </c>
      <c r="F83" s="8">
        <v>1770</v>
      </c>
      <c r="G83" s="8">
        <v>440</v>
      </c>
      <c r="H83" s="8">
        <v>443</v>
      </c>
      <c r="I83" s="8">
        <v>443</v>
      </c>
      <c r="J83" s="8">
        <v>444</v>
      </c>
      <c r="L83" s="27"/>
      <c r="N83" s="27"/>
    </row>
    <row r="84" spans="2:14" ht="8.25" customHeight="1">
      <c r="B84" s="114" t="s">
        <v>56</v>
      </c>
      <c r="C84" s="116">
        <v>290</v>
      </c>
      <c r="D84" s="147">
        <f>D79+D80+D81+D82+D83</f>
        <v>17115</v>
      </c>
      <c r="E84" s="148">
        <f>E79+E80+E81+E82+E83</f>
        <v>21284</v>
      </c>
      <c r="F84" s="146">
        <f>F79+F80+F81+F82+F83</f>
        <v>21041.94</v>
      </c>
      <c r="G84" s="146">
        <f t="shared" ref="G84:J84" si="11">G79+G80+G81+G82+G83</f>
        <v>5213</v>
      </c>
      <c r="H84" s="146">
        <f t="shared" si="11"/>
        <v>5230.2</v>
      </c>
      <c r="I84" s="146">
        <f t="shared" si="11"/>
        <v>5290</v>
      </c>
      <c r="J84" s="146">
        <f t="shared" si="11"/>
        <v>5308.74</v>
      </c>
      <c r="L84" s="27"/>
    </row>
    <row r="85" spans="2:14" ht="8.25" customHeight="1">
      <c r="B85" s="114"/>
      <c r="C85" s="116"/>
      <c r="D85" s="147"/>
      <c r="E85" s="148"/>
      <c r="F85" s="146"/>
      <c r="G85" s="146"/>
      <c r="H85" s="146"/>
      <c r="I85" s="146"/>
      <c r="J85" s="146"/>
      <c r="L85" s="27"/>
    </row>
    <row r="86" spans="2:14" ht="12.75" customHeight="1">
      <c r="B86" s="114"/>
      <c r="C86" s="116"/>
      <c r="D86" s="147"/>
      <c r="E86" s="148"/>
      <c r="F86" s="146"/>
      <c r="G86" s="146"/>
      <c r="H86" s="146"/>
      <c r="I86" s="146"/>
      <c r="J86" s="146"/>
      <c r="L86" s="27"/>
    </row>
    <row r="87" spans="2:14" ht="32.25" customHeight="1">
      <c r="B87" s="47"/>
      <c r="C87" s="47"/>
      <c r="D87" s="47"/>
      <c r="E87" s="70"/>
      <c r="F87" s="47"/>
      <c r="G87" s="47"/>
      <c r="H87" s="47"/>
      <c r="I87" s="47"/>
      <c r="J87" s="47"/>
      <c r="L87" s="27"/>
    </row>
    <row r="88" spans="2:14" ht="15.75">
      <c r="B88" s="138" t="s">
        <v>57</v>
      </c>
      <c r="C88" s="139"/>
      <c r="D88" s="139"/>
      <c r="E88" s="139"/>
      <c r="F88" s="139"/>
      <c r="G88" s="139"/>
      <c r="H88" s="139"/>
      <c r="I88" s="139"/>
      <c r="J88" s="140"/>
      <c r="L88" s="27"/>
    </row>
    <row r="89" spans="2:14" ht="32.25" customHeight="1">
      <c r="B89" s="7" t="s">
        <v>58</v>
      </c>
      <c r="C89" s="9">
        <v>300</v>
      </c>
      <c r="D89" s="108">
        <f>D91+D93</f>
        <v>5146</v>
      </c>
      <c r="E89" s="108">
        <f>E90+E91+E92+E93+E98+E99</f>
        <v>5027</v>
      </c>
      <c r="F89" s="109">
        <f t="shared" ref="F89" si="12">G89+H89+I89+J89</f>
        <v>5882.2649999999994</v>
      </c>
      <c r="G89" s="107">
        <f>G90+G91+G92+G93+G98+G99</f>
        <v>1459.4</v>
      </c>
      <c r="H89" s="107">
        <f t="shared" ref="H89:J89" si="13">H90+H91+H92+H93+H98+H99</f>
        <v>1464.35</v>
      </c>
      <c r="I89" s="107">
        <f t="shared" si="13"/>
        <v>1480.15</v>
      </c>
      <c r="J89" s="107">
        <f t="shared" si="13"/>
        <v>1478.365</v>
      </c>
      <c r="L89" s="27"/>
    </row>
    <row r="90" spans="2:14" ht="24" customHeight="1">
      <c r="B90" s="8" t="s">
        <v>59</v>
      </c>
      <c r="C90" s="10">
        <v>301</v>
      </c>
      <c r="D90" s="8"/>
      <c r="E90" s="68"/>
      <c r="F90" s="82"/>
      <c r="G90" s="26"/>
      <c r="H90" s="26"/>
      <c r="I90" s="26"/>
      <c r="J90" s="26"/>
      <c r="L90" s="27"/>
    </row>
    <row r="91" spans="2:14" ht="31.5">
      <c r="B91" s="39" t="s">
        <v>109</v>
      </c>
      <c r="C91" s="10">
        <v>302</v>
      </c>
      <c r="D91" s="25">
        <v>2374</v>
      </c>
      <c r="E91" s="69">
        <v>2320</v>
      </c>
      <c r="F91" s="82">
        <f>G91+H91+I91+J91</f>
        <v>2578</v>
      </c>
      <c r="G91" s="82">
        <v>640</v>
      </c>
      <c r="H91" s="82">
        <v>643</v>
      </c>
      <c r="I91" s="82">
        <v>650</v>
      </c>
      <c r="J91" s="82">
        <v>645</v>
      </c>
      <c r="L91" s="27"/>
      <c r="N91" s="27"/>
    </row>
    <row r="92" spans="2:14" ht="36.75" customHeight="1">
      <c r="B92" s="39" t="s">
        <v>110</v>
      </c>
      <c r="C92" s="10">
        <v>303</v>
      </c>
      <c r="D92" s="25"/>
      <c r="E92" s="69"/>
      <c r="F92" s="82"/>
      <c r="G92" s="82"/>
      <c r="H92" s="82"/>
      <c r="I92" s="82"/>
      <c r="J92" s="82"/>
      <c r="L92" s="27"/>
    </row>
    <row r="93" spans="2:14" ht="21" customHeight="1">
      <c r="B93" s="100" t="s">
        <v>135</v>
      </c>
      <c r="C93" s="10">
        <v>304</v>
      </c>
      <c r="D93" s="25">
        <f>D94+D95+D96+D97</f>
        <v>2772</v>
      </c>
      <c r="E93" s="102">
        <f>E94+E95+E96+E97</f>
        <v>2707</v>
      </c>
      <c r="F93" s="82">
        <f>G93+H93+I93+J93</f>
        <v>3304.2650000000003</v>
      </c>
      <c r="G93" s="82">
        <f>G94+G95+G96+G97</f>
        <v>819.4</v>
      </c>
      <c r="H93" s="82">
        <f t="shared" ref="H93:J93" si="14">H94+H95+H96+H97</f>
        <v>821.34999999999991</v>
      </c>
      <c r="I93" s="82">
        <f t="shared" si="14"/>
        <v>830.15</v>
      </c>
      <c r="J93" s="82">
        <f t="shared" si="14"/>
        <v>833.36500000000001</v>
      </c>
      <c r="L93" s="27"/>
    </row>
    <row r="94" spans="2:14" ht="16.5" customHeight="1">
      <c r="B94" s="100" t="s">
        <v>131</v>
      </c>
      <c r="C94" s="101"/>
      <c r="D94" s="102">
        <v>991.5</v>
      </c>
      <c r="E94" s="103">
        <v>975</v>
      </c>
      <c r="F94" s="82">
        <f>G94+H94+I94+J94</f>
        <v>983.5</v>
      </c>
      <c r="G94" s="82">
        <v>245.9</v>
      </c>
      <c r="H94" s="82">
        <v>245.9</v>
      </c>
      <c r="I94" s="82">
        <v>245.9</v>
      </c>
      <c r="J94" s="82">
        <v>245.8</v>
      </c>
      <c r="L94" s="106"/>
    </row>
    <row r="95" spans="2:14" ht="15.75" customHeight="1">
      <c r="B95" s="100" t="s">
        <v>132</v>
      </c>
      <c r="C95" s="101"/>
      <c r="D95" s="102">
        <v>137</v>
      </c>
      <c r="E95" s="103">
        <v>167</v>
      </c>
      <c r="F95" s="82">
        <f>G95+H95+I95+J95</f>
        <v>175.905</v>
      </c>
      <c r="G95" s="82">
        <f>G80*1.5%</f>
        <v>43.5</v>
      </c>
      <c r="H95" s="82">
        <f t="shared" ref="H95:J95" si="15">H80*1.5%</f>
        <v>43.65</v>
      </c>
      <c r="I95" s="82">
        <f t="shared" si="15"/>
        <v>44.25</v>
      </c>
      <c r="J95" s="82">
        <f t="shared" si="15"/>
        <v>44.504999999999995</v>
      </c>
      <c r="L95" s="27"/>
    </row>
    <row r="96" spans="2:14" ht="15.75" customHeight="1">
      <c r="B96" s="100" t="s">
        <v>133</v>
      </c>
      <c r="C96" s="101"/>
      <c r="D96" s="102">
        <v>1616.3</v>
      </c>
      <c r="E96" s="103">
        <v>1552</v>
      </c>
      <c r="F96" s="110">
        <f t="shared" ref="F96:F97" si="16">G96+H96+I96+J96</f>
        <v>2110.8599999999997</v>
      </c>
      <c r="G96" s="82">
        <f>G80*18%</f>
        <v>522</v>
      </c>
      <c r="H96" s="82">
        <f t="shared" ref="H96:J96" si="17">H80*18%</f>
        <v>523.79999999999995</v>
      </c>
      <c r="I96" s="82">
        <f t="shared" si="17"/>
        <v>531</v>
      </c>
      <c r="J96" s="82">
        <f t="shared" si="17"/>
        <v>534.05999999999995</v>
      </c>
      <c r="L96" s="27"/>
    </row>
    <row r="97" spans="2:12" ht="15" customHeight="1">
      <c r="B97" s="100" t="s">
        <v>134</v>
      </c>
      <c r="C97" s="101"/>
      <c r="D97" s="102">
        <v>27.2</v>
      </c>
      <c r="E97" s="103">
        <v>13</v>
      </c>
      <c r="F97" s="82">
        <f t="shared" si="16"/>
        <v>34</v>
      </c>
      <c r="G97" s="82">
        <v>8</v>
      </c>
      <c r="H97" s="82">
        <v>8</v>
      </c>
      <c r="I97" s="82">
        <v>9</v>
      </c>
      <c r="J97" s="82">
        <v>9</v>
      </c>
      <c r="L97" s="27"/>
    </row>
    <row r="98" spans="2:12" ht="16.5" customHeight="1">
      <c r="B98" s="8" t="s">
        <v>60</v>
      </c>
      <c r="C98" s="10" t="s">
        <v>61</v>
      </c>
      <c r="D98" s="25"/>
      <c r="E98" s="69"/>
      <c r="F98" s="82"/>
      <c r="G98" s="82"/>
      <c r="H98" s="82"/>
      <c r="I98" s="82"/>
      <c r="J98" s="82"/>
      <c r="L98" s="27"/>
    </row>
    <row r="99" spans="2:12" ht="15.75">
      <c r="B99" s="8" t="s">
        <v>62</v>
      </c>
      <c r="C99" s="10" t="s">
        <v>63</v>
      </c>
      <c r="D99" s="25"/>
      <c r="E99" s="69"/>
      <c r="F99" s="82"/>
      <c r="G99" s="82"/>
      <c r="H99" s="82"/>
      <c r="I99" s="82"/>
      <c r="J99" s="82"/>
      <c r="L99" s="27"/>
    </row>
    <row r="100" spans="2:12" ht="18.75" customHeight="1">
      <c r="B100" s="7" t="s">
        <v>64</v>
      </c>
      <c r="C100" s="9">
        <v>310</v>
      </c>
      <c r="D100" s="25"/>
      <c r="E100" s="69"/>
      <c r="F100" s="82"/>
      <c r="G100" s="82"/>
      <c r="H100" s="82"/>
      <c r="I100" s="82"/>
      <c r="J100" s="82"/>
      <c r="L100" s="27"/>
    </row>
    <row r="101" spans="2:12" ht="33" customHeight="1">
      <c r="B101" s="8" t="s">
        <v>85</v>
      </c>
      <c r="C101" s="10"/>
      <c r="D101" s="25"/>
      <c r="E101" s="69"/>
      <c r="F101" s="82"/>
      <c r="G101" s="82"/>
      <c r="H101" s="82"/>
      <c r="I101" s="82"/>
      <c r="J101" s="82"/>
      <c r="L101" s="27"/>
    </row>
    <row r="102" spans="2:12" ht="15.75" customHeight="1">
      <c r="B102" s="8" t="s">
        <v>65</v>
      </c>
      <c r="C102" s="10">
        <v>312</v>
      </c>
      <c r="D102" s="25"/>
      <c r="E102" s="69"/>
      <c r="F102" s="82"/>
      <c r="G102" s="82"/>
      <c r="H102" s="82"/>
      <c r="I102" s="82"/>
      <c r="J102" s="82"/>
      <c r="L102" s="27"/>
    </row>
    <row r="103" spans="2:12" ht="15.75">
      <c r="B103" s="8" t="s">
        <v>66</v>
      </c>
      <c r="C103" s="10">
        <v>313</v>
      </c>
      <c r="D103" s="25"/>
      <c r="E103" s="69"/>
      <c r="F103" s="82"/>
      <c r="G103" s="82"/>
      <c r="H103" s="82"/>
      <c r="I103" s="82"/>
      <c r="J103" s="82"/>
      <c r="L103" s="27"/>
    </row>
    <row r="104" spans="2:12" ht="32.25" customHeight="1">
      <c r="B104" s="7" t="s">
        <v>67</v>
      </c>
      <c r="C104" s="9">
        <v>320</v>
      </c>
      <c r="D104" s="31">
        <f>D105</f>
        <v>1918.7</v>
      </c>
      <c r="E104" s="31">
        <f>E105</f>
        <v>2436</v>
      </c>
      <c r="F104" s="32">
        <f>G104+H104+I104+J104</f>
        <v>2579.94</v>
      </c>
      <c r="G104" s="82">
        <f>G105</f>
        <v>638</v>
      </c>
      <c r="H104" s="82">
        <f t="shared" ref="H104:J104" si="18">H105</f>
        <v>640.20000000000005</v>
      </c>
      <c r="I104" s="82">
        <f t="shared" si="18"/>
        <v>649</v>
      </c>
      <c r="J104" s="82">
        <f t="shared" si="18"/>
        <v>652.74</v>
      </c>
      <c r="L104" s="27"/>
    </row>
    <row r="105" spans="2:12" ht="15" customHeight="1">
      <c r="B105" s="114" t="s">
        <v>68</v>
      </c>
      <c r="C105" s="116">
        <v>321</v>
      </c>
      <c r="D105" s="123">
        <v>1918.7</v>
      </c>
      <c r="E105" s="142">
        <f t="shared" ref="E105:J105" si="19">E81</f>
        <v>2436</v>
      </c>
      <c r="F105" s="143">
        <f>F81</f>
        <v>2579.94</v>
      </c>
      <c r="G105" s="121">
        <f t="shared" si="19"/>
        <v>638</v>
      </c>
      <c r="H105" s="121">
        <f t="shared" si="19"/>
        <v>640.20000000000005</v>
      </c>
      <c r="I105" s="121">
        <f t="shared" si="19"/>
        <v>649</v>
      </c>
      <c r="J105" s="121">
        <f t="shared" si="19"/>
        <v>652.74</v>
      </c>
      <c r="L105" s="27"/>
    </row>
    <row r="106" spans="2:12" ht="33" customHeight="1">
      <c r="B106" s="114"/>
      <c r="C106" s="116"/>
      <c r="D106" s="123"/>
      <c r="E106" s="142"/>
      <c r="F106" s="143"/>
      <c r="G106" s="122"/>
      <c r="H106" s="122"/>
      <c r="I106" s="122"/>
      <c r="J106" s="122"/>
      <c r="L106" s="27"/>
    </row>
    <row r="107" spans="2:12" ht="15.75">
      <c r="B107" s="8" t="s">
        <v>69</v>
      </c>
      <c r="C107" s="104">
        <v>330</v>
      </c>
      <c r="D107" s="25"/>
      <c r="E107" s="102"/>
      <c r="F107" s="82"/>
      <c r="G107" s="82"/>
      <c r="H107" s="82"/>
      <c r="I107" s="82"/>
      <c r="J107" s="82"/>
      <c r="L107" s="27"/>
    </row>
    <row r="108" spans="2:12" ht="27" customHeight="1">
      <c r="B108" s="39" t="s">
        <v>108</v>
      </c>
      <c r="C108" s="10">
        <v>331</v>
      </c>
      <c r="D108" s="25"/>
      <c r="E108" s="69"/>
      <c r="F108" s="82"/>
      <c r="G108" s="82"/>
      <c r="H108" s="82"/>
      <c r="I108" s="82"/>
      <c r="J108" s="82"/>
      <c r="L108" s="27"/>
    </row>
    <row r="109" spans="2:12" ht="16.5" customHeight="1">
      <c r="B109" s="63" t="s">
        <v>70</v>
      </c>
      <c r="C109" s="60">
        <v>332</v>
      </c>
      <c r="D109" s="61"/>
      <c r="E109" s="69"/>
      <c r="F109" s="82"/>
      <c r="G109" s="82"/>
      <c r="H109" s="82"/>
      <c r="I109" s="82"/>
      <c r="J109" s="82"/>
      <c r="L109" s="27"/>
    </row>
    <row r="110" spans="2:12" ht="27.75" customHeight="1">
      <c r="B110" s="56"/>
      <c r="C110" s="56"/>
      <c r="D110" s="56"/>
      <c r="E110" s="70"/>
      <c r="F110" s="56"/>
      <c r="G110" s="56"/>
      <c r="H110" s="56"/>
      <c r="I110" s="56"/>
      <c r="J110" s="56"/>
      <c r="L110" s="27"/>
    </row>
    <row r="111" spans="2:12" ht="15.75">
      <c r="B111" s="118" t="s">
        <v>71</v>
      </c>
      <c r="C111" s="118"/>
      <c r="D111" s="118"/>
      <c r="E111" s="118"/>
      <c r="F111" s="118"/>
      <c r="G111" s="118"/>
      <c r="H111" s="118"/>
      <c r="I111" s="118"/>
      <c r="J111" s="118"/>
      <c r="L111" s="27"/>
    </row>
    <row r="112" spans="2:12" ht="15.75">
      <c r="B112" s="50" t="s">
        <v>72</v>
      </c>
      <c r="C112" s="48">
        <v>340</v>
      </c>
      <c r="D112" s="50"/>
      <c r="E112" s="68"/>
      <c r="F112" s="46"/>
      <c r="G112" s="46"/>
      <c r="H112" s="50"/>
      <c r="I112" s="50"/>
      <c r="J112" s="50"/>
      <c r="L112" s="27"/>
    </row>
    <row r="113" spans="2:12" ht="19.5" customHeight="1">
      <c r="B113" s="52" t="s">
        <v>73</v>
      </c>
      <c r="C113" s="53">
        <v>341</v>
      </c>
      <c r="D113" s="52"/>
      <c r="E113" s="73"/>
      <c r="F113" s="52"/>
      <c r="G113" s="52"/>
      <c r="H113" s="52"/>
      <c r="I113" s="52"/>
      <c r="J113" s="52"/>
      <c r="L113" s="27"/>
    </row>
    <row r="114" spans="2:12" ht="14.25" customHeight="1">
      <c r="B114" s="8" t="s">
        <v>74</v>
      </c>
      <c r="C114" s="10">
        <v>350</v>
      </c>
      <c r="D114" s="8">
        <v>39</v>
      </c>
      <c r="E114" s="68"/>
      <c r="F114" s="8"/>
      <c r="G114" s="8"/>
      <c r="H114" s="8"/>
      <c r="I114" s="8"/>
      <c r="J114" s="8"/>
      <c r="L114" s="27"/>
    </row>
    <row r="115" spans="2:12" ht="9" customHeight="1">
      <c r="B115" s="114" t="s">
        <v>73</v>
      </c>
      <c r="C115" s="116">
        <v>351</v>
      </c>
      <c r="D115" s="114">
        <v>39</v>
      </c>
      <c r="E115" s="117"/>
      <c r="F115" s="114"/>
      <c r="G115" s="114"/>
      <c r="H115" s="114"/>
      <c r="I115" s="114"/>
      <c r="J115" s="114"/>
      <c r="L115" s="27"/>
    </row>
    <row r="116" spans="2:12" ht="20.25" customHeight="1">
      <c r="B116" s="114"/>
      <c r="C116" s="116"/>
      <c r="D116" s="114"/>
      <c r="E116" s="117"/>
      <c r="F116" s="114"/>
      <c r="G116" s="114"/>
      <c r="H116" s="114"/>
      <c r="I116" s="114"/>
      <c r="J116" s="114"/>
      <c r="L116" s="27"/>
    </row>
    <row r="117" spans="2:12" ht="20.25" customHeight="1">
      <c r="B117" s="8" t="s">
        <v>75</v>
      </c>
      <c r="C117" s="10">
        <v>360</v>
      </c>
      <c r="D117" s="8"/>
      <c r="E117" s="68"/>
      <c r="F117" s="8"/>
      <c r="G117" s="8"/>
      <c r="H117" s="8"/>
      <c r="I117" s="8"/>
      <c r="J117" s="8"/>
      <c r="L117" s="27"/>
    </row>
    <row r="118" spans="2:12" ht="16.5" customHeight="1">
      <c r="B118" s="8" t="s">
        <v>73</v>
      </c>
      <c r="C118" s="10">
        <v>361</v>
      </c>
      <c r="D118" s="8"/>
      <c r="E118" s="68"/>
      <c r="F118" s="8"/>
      <c r="G118" s="8"/>
      <c r="H118" s="8"/>
      <c r="I118" s="8"/>
      <c r="J118" s="8"/>
      <c r="L118" s="27"/>
    </row>
    <row r="119" spans="2:12" ht="21" customHeight="1">
      <c r="B119" s="8" t="s">
        <v>76</v>
      </c>
      <c r="C119" s="10">
        <v>370</v>
      </c>
      <c r="D119" s="8">
        <v>649</v>
      </c>
      <c r="E119" s="68">
        <v>474</v>
      </c>
      <c r="F119" s="8"/>
      <c r="G119" s="8"/>
      <c r="H119" s="8"/>
      <c r="I119" s="8"/>
      <c r="J119" s="8"/>
      <c r="L119" s="27"/>
    </row>
    <row r="120" spans="2:12" ht="30.75" customHeight="1">
      <c r="B120" s="8" t="s">
        <v>73</v>
      </c>
      <c r="C120" s="10">
        <v>371</v>
      </c>
      <c r="D120" s="8"/>
      <c r="E120" s="68"/>
      <c r="F120" s="8"/>
      <c r="G120" s="8"/>
      <c r="H120" s="8"/>
      <c r="I120" s="8"/>
      <c r="J120" s="8"/>
      <c r="L120" s="27"/>
    </row>
    <row r="121" spans="2:12" ht="30.75" customHeight="1">
      <c r="B121" s="8" t="s">
        <v>77</v>
      </c>
      <c r="C121" s="10">
        <v>380</v>
      </c>
      <c r="D121" s="8">
        <v>227</v>
      </c>
      <c r="E121" s="68"/>
      <c r="F121" s="8"/>
      <c r="G121" s="8"/>
      <c r="H121" s="8"/>
      <c r="I121" s="8"/>
      <c r="J121" s="8"/>
      <c r="L121" s="27"/>
    </row>
    <row r="122" spans="2:12" ht="16.5" customHeight="1">
      <c r="B122" s="8" t="s">
        <v>73</v>
      </c>
      <c r="C122" s="10">
        <v>381</v>
      </c>
      <c r="D122" s="8"/>
      <c r="E122" s="68"/>
      <c r="F122" s="8"/>
      <c r="G122" s="8"/>
      <c r="H122" s="8"/>
      <c r="I122" s="8"/>
      <c r="J122" s="8"/>
      <c r="L122" s="27"/>
    </row>
    <row r="123" spans="2:12" ht="33" customHeight="1">
      <c r="B123" s="8" t="s">
        <v>78</v>
      </c>
      <c r="C123" s="10">
        <v>390</v>
      </c>
      <c r="D123" s="8">
        <v>915</v>
      </c>
      <c r="E123" s="68"/>
      <c r="F123" s="8"/>
      <c r="G123" s="8"/>
      <c r="H123" s="8"/>
      <c r="I123" s="8"/>
      <c r="J123" s="8"/>
      <c r="L123" s="27"/>
    </row>
    <row r="124" spans="2:12" ht="30.75" customHeight="1">
      <c r="B124" s="63" t="s">
        <v>79</v>
      </c>
      <c r="C124" s="60">
        <v>391</v>
      </c>
      <c r="D124" s="63">
        <v>39</v>
      </c>
      <c r="E124" s="68"/>
      <c r="F124" s="63"/>
      <c r="G124" s="63"/>
      <c r="H124" s="63"/>
      <c r="I124" s="63"/>
      <c r="J124" s="63"/>
      <c r="L124" s="27"/>
    </row>
    <row r="125" spans="2:12" ht="15.75" hidden="1" customHeight="1">
      <c r="B125" s="47"/>
      <c r="C125" s="47"/>
      <c r="D125" s="47"/>
      <c r="E125" s="70"/>
      <c r="F125" s="47"/>
      <c r="G125" s="47"/>
      <c r="H125" s="47"/>
      <c r="I125" s="47"/>
      <c r="J125" s="47"/>
      <c r="L125" s="27"/>
    </row>
    <row r="126" spans="2:12" ht="15.75" customHeight="1">
      <c r="B126" s="111" t="s">
        <v>80</v>
      </c>
      <c r="C126" s="112"/>
      <c r="D126" s="112"/>
      <c r="E126" s="112"/>
      <c r="F126" s="112"/>
      <c r="G126" s="112"/>
      <c r="H126" s="112"/>
      <c r="I126" s="112"/>
      <c r="J126" s="113"/>
      <c r="L126" s="27"/>
    </row>
    <row r="127" spans="2:12" ht="10.5" customHeight="1">
      <c r="B127" s="114" t="s">
        <v>81</v>
      </c>
      <c r="C127" s="116">
        <v>400</v>
      </c>
      <c r="D127" s="114">
        <v>98</v>
      </c>
      <c r="E127" s="117">
        <v>92</v>
      </c>
      <c r="F127" s="114">
        <v>96</v>
      </c>
      <c r="G127" s="114"/>
      <c r="H127" s="114"/>
      <c r="I127" s="114"/>
      <c r="J127" s="114"/>
      <c r="L127" s="27"/>
    </row>
    <row r="128" spans="2:12" ht="20.25" customHeight="1">
      <c r="B128" s="114"/>
      <c r="C128" s="116"/>
      <c r="D128" s="114"/>
      <c r="E128" s="117"/>
      <c r="F128" s="114"/>
      <c r="G128" s="114"/>
      <c r="H128" s="114"/>
      <c r="I128" s="114"/>
      <c r="J128" s="114"/>
      <c r="L128" s="27"/>
    </row>
    <row r="129" spans="2:12" ht="21.75" customHeight="1">
      <c r="B129" s="8" t="s">
        <v>82</v>
      </c>
      <c r="C129" s="10">
        <v>410</v>
      </c>
      <c r="D129" s="8">
        <v>42630</v>
      </c>
      <c r="E129" s="68">
        <v>40065</v>
      </c>
      <c r="F129" s="8">
        <v>46190</v>
      </c>
      <c r="G129" s="8"/>
      <c r="H129" s="8"/>
      <c r="I129" s="8"/>
      <c r="J129" s="8"/>
      <c r="L129" s="27"/>
    </row>
    <row r="130" spans="2:12" ht="3.75" customHeight="1">
      <c r="B130" s="114" t="s">
        <v>83</v>
      </c>
      <c r="C130" s="116">
        <v>420</v>
      </c>
      <c r="D130" s="114"/>
      <c r="E130" s="117"/>
      <c r="F130" s="114"/>
      <c r="G130" s="114"/>
      <c r="H130" s="114"/>
      <c r="I130" s="114"/>
      <c r="J130" s="114"/>
      <c r="L130" s="27"/>
    </row>
    <row r="131" spans="2:12" ht="40.5" customHeight="1">
      <c r="B131" s="114"/>
      <c r="C131" s="116"/>
      <c r="D131" s="114"/>
      <c r="E131" s="117"/>
      <c r="F131" s="114"/>
      <c r="G131" s="114"/>
      <c r="H131" s="114"/>
      <c r="I131" s="114"/>
      <c r="J131" s="114"/>
      <c r="L131" s="27"/>
    </row>
    <row r="132" spans="2:12" ht="31.5" customHeight="1">
      <c r="B132" s="8" t="s">
        <v>84</v>
      </c>
      <c r="C132" s="10">
        <v>430</v>
      </c>
      <c r="D132" s="8"/>
      <c r="E132" s="68"/>
      <c r="F132" s="8"/>
      <c r="G132" s="8"/>
      <c r="H132" s="8"/>
      <c r="I132" s="8"/>
      <c r="J132" s="8"/>
      <c r="L132" s="27"/>
    </row>
    <row r="133" spans="2:12" ht="14.25" customHeight="1">
      <c r="B133" s="38"/>
      <c r="C133" s="40"/>
      <c r="D133" s="38"/>
      <c r="E133" s="74"/>
      <c r="F133" s="38"/>
      <c r="G133" s="38"/>
    </row>
    <row r="134" spans="2:12" ht="31.5" customHeight="1">
      <c r="H134" s="20"/>
    </row>
    <row r="135" spans="2:12" ht="15.75">
      <c r="B135" s="28" t="s">
        <v>104</v>
      </c>
      <c r="C135" s="11"/>
      <c r="D135" s="11"/>
      <c r="E135" s="75"/>
      <c r="F135" s="29" t="s">
        <v>114</v>
      </c>
      <c r="G135" s="21"/>
      <c r="H135" s="13"/>
    </row>
    <row r="136" spans="2:12">
      <c r="C136" s="12"/>
      <c r="D136" s="19" t="s">
        <v>87</v>
      </c>
      <c r="F136" s="115" t="s">
        <v>86</v>
      </c>
      <c r="G136" s="115"/>
      <c r="H136" s="13"/>
    </row>
    <row r="137" spans="2:12">
      <c r="C137" s="12"/>
      <c r="D137" s="19"/>
      <c r="F137" s="45"/>
      <c r="G137" s="45"/>
      <c r="H137" s="13"/>
    </row>
    <row r="138" spans="2:12">
      <c r="C138" s="12"/>
      <c r="D138" s="19"/>
      <c r="F138" s="45"/>
      <c r="G138" s="45"/>
      <c r="H138" s="13"/>
    </row>
    <row r="139" spans="2:12">
      <c r="C139" s="12"/>
      <c r="D139" s="19"/>
      <c r="F139" s="45"/>
      <c r="G139" s="45"/>
      <c r="H139" s="13"/>
    </row>
    <row r="140" spans="2:12">
      <c r="C140" s="12"/>
      <c r="D140" s="19"/>
      <c r="F140" s="45"/>
      <c r="G140" s="45"/>
      <c r="H140" s="13"/>
    </row>
    <row r="141" spans="2:12">
      <c r="C141" s="12"/>
      <c r="D141" s="19"/>
      <c r="F141" s="45"/>
      <c r="G141" s="45"/>
      <c r="H141" s="13"/>
    </row>
    <row r="142" spans="2:12">
      <c r="C142" s="12"/>
      <c r="D142" s="19"/>
      <c r="F142" s="45"/>
      <c r="G142" s="45"/>
      <c r="H142" s="13"/>
    </row>
    <row r="143" spans="2:12">
      <c r="C143" s="12"/>
      <c r="D143" s="19"/>
      <c r="F143" s="45"/>
      <c r="G143" s="45"/>
      <c r="H143" s="13"/>
    </row>
    <row r="144" spans="2:12">
      <c r="C144" s="12"/>
      <c r="D144" s="19"/>
      <c r="F144" s="45"/>
      <c r="G144" s="45"/>
      <c r="H144" s="13"/>
    </row>
    <row r="145" spans="2:8">
      <c r="C145" s="12"/>
      <c r="D145" s="19"/>
      <c r="F145" s="45"/>
      <c r="G145" s="45"/>
      <c r="H145" s="13"/>
    </row>
    <row r="146" spans="2:8" ht="15.75">
      <c r="B146" s="2"/>
      <c r="C146" s="3"/>
      <c r="D146" s="3"/>
      <c r="H146" s="17"/>
    </row>
    <row r="147" spans="2:8" ht="15.75">
      <c r="B147" s="4"/>
      <c r="C147" s="3"/>
      <c r="D147" s="3"/>
      <c r="F147" s="16" t="s">
        <v>93</v>
      </c>
      <c r="G147" s="17"/>
      <c r="H147" s="17"/>
    </row>
    <row r="148" spans="2:8">
      <c r="F148" s="17" t="s">
        <v>94</v>
      </c>
      <c r="G148" s="17"/>
      <c r="H148" s="17"/>
    </row>
    <row r="149" spans="2:8">
      <c r="F149" s="17" t="s">
        <v>95</v>
      </c>
      <c r="G149" s="17"/>
      <c r="H149" s="17"/>
    </row>
    <row r="150" spans="2:8">
      <c r="F150" s="18"/>
      <c r="G150" s="18"/>
      <c r="H150" s="17" t="s">
        <v>112</v>
      </c>
    </row>
    <row r="151" spans="2:8" ht="22.5" customHeight="1">
      <c r="F151" s="17"/>
      <c r="G151" s="17"/>
      <c r="H151" s="17"/>
    </row>
    <row r="152" spans="2:8" ht="15.75">
      <c r="F152" s="16" t="s">
        <v>93</v>
      </c>
      <c r="G152" s="17"/>
      <c r="H152" s="17"/>
    </row>
    <row r="153" spans="2:8">
      <c r="F153" s="17" t="s">
        <v>96</v>
      </c>
      <c r="G153" s="17"/>
      <c r="H153" s="17"/>
    </row>
    <row r="154" spans="2:8">
      <c r="F154" s="17" t="s">
        <v>97</v>
      </c>
      <c r="G154" s="17"/>
      <c r="H154" s="17"/>
    </row>
    <row r="155" spans="2:8">
      <c r="F155" s="18"/>
      <c r="G155" s="18"/>
      <c r="H155" s="17" t="s">
        <v>111</v>
      </c>
    </row>
  </sheetData>
  <mergeCells count="92">
    <mergeCell ref="D59:D61"/>
    <mergeCell ref="F59:F61"/>
    <mergeCell ref="H59:H61"/>
    <mergeCell ref="J59:J61"/>
    <mergeCell ref="B21:F21"/>
    <mergeCell ref="G24:J24"/>
    <mergeCell ref="B59:B61"/>
    <mergeCell ref="C59:C61"/>
    <mergeCell ref="C11:F11"/>
    <mergeCell ref="C13:F13"/>
    <mergeCell ref="C14:F14"/>
    <mergeCell ref="C15:F15"/>
    <mergeCell ref="C16:F16"/>
    <mergeCell ref="B19:I19"/>
    <mergeCell ref="B17:F17"/>
    <mergeCell ref="I59:I61"/>
    <mergeCell ref="E105:E106"/>
    <mergeCell ref="F105:F106"/>
    <mergeCell ref="B77:J77"/>
    <mergeCell ref="B78:J78"/>
    <mergeCell ref="G59:G61"/>
    <mergeCell ref="J105:J106"/>
    <mergeCell ref="I84:I86"/>
    <mergeCell ref="J84:J86"/>
    <mergeCell ref="H84:H86"/>
    <mergeCell ref="D84:D86"/>
    <mergeCell ref="G84:G86"/>
    <mergeCell ref="E84:E86"/>
    <mergeCell ref="F84:F86"/>
    <mergeCell ref="E127:E128"/>
    <mergeCell ref="F127:F128"/>
    <mergeCell ref="G127:G128"/>
    <mergeCell ref="G130:G131"/>
    <mergeCell ref="B24:B25"/>
    <mergeCell ref="B84:B86"/>
    <mergeCell ref="C84:C86"/>
    <mergeCell ref="B88:J88"/>
    <mergeCell ref="H105:H106"/>
    <mergeCell ref="I115:I116"/>
    <mergeCell ref="H115:H116"/>
    <mergeCell ref="D115:D116"/>
    <mergeCell ref="E115:E116"/>
    <mergeCell ref="F51:F52"/>
    <mergeCell ref="I105:I106"/>
    <mergeCell ref="B76:J76"/>
    <mergeCell ref="F1:I1"/>
    <mergeCell ref="F2:I2"/>
    <mergeCell ref="F3:I3"/>
    <mergeCell ref="B5:D5"/>
    <mergeCell ref="B6:D6"/>
    <mergeCell ref="F4:H4"/>
    <mergeCell ref="B1:D1"/>
    <mergeCell ref="B2:D2"/>
    <mergeCell ref="B3:D3"/>
    <mergeCell ref="C10:F10"/>
    <mergeCell ref="G105:G106"/>
    <mergeCell ref="B105:B106"/>
    <mergeCell ref="C105:C106"/>
    <mergeCell ref="D105:D106"/>
    <mergeCell ref="B27:J27"/>
    <mergeCell ref="B28:J28"/>
    <mergeCell ref="G51:G52"/>
    <mergeCell ref="H51:H52"/>
    <mergeCell ref="I51:I52"/>
    <mergeCell ref="B51:B52"/>
    <mergeCell ref="C51:C52"/>
    <mergeCell ref="D51:D52"/>
    <mergeCell ref="E51:E52"/>
    <mergeCell ref="J51:J52"/>
    <mergeCell ref="E59:E61"/>
    <mergeCell ref="B111:J111"/>
    <mergeCell ref="B115:B116"/>
    <mergeCell ref="C115:C116"/>
    <mergeCell ref="F115:F116"/>
    <mergeCell ref="G115:G116"/>
    <mergeCell ref="J115:J116"/>
    <mergeCell ref="B126:J126"/>
    <mergeCell ref="J130:J131"/>
    <mergeCell ref="I130:I131"/>
    <mergeCell ref="J127:J128"/>
    <mergeCell ref="F136:G136"/>
    <mergeCell ref="B130:B131"/>
    <mergeCell ref="C130:C131"/>
    <mergeCell ref="H127:H128"/>
    <mergeCell ref="D130:D131"/>
    <mergeCell ref="E130:E131"/>
    <mergeCell ref="F130:F131"/>
    <mergeCell ref="I127:I128"/>
    <mergeCell ref="H130:H131"/>
    <mergeCell ref="B127:B128"/>
    <mergeCell ref="C127:C128"/>
    <mergeCell ref="D127:D128"/>
  </mergeCells>
  <phoneticPr fontId="0" type="noConversion"/>
  <printOptions horizontalCentered="1"/>
  <pageMargins left="1.1811023622047245" right="0.98425196850393704" top="1.1811023622047245" bottom="0.43307086614173229" header="0" footer="0"/>
  <pageSetup paperSize="9" scale="90" orientation="landscape" r:id="rId1"/>
  <rowBreaks count="5" manualBreakCount="5">
    <brk id="31" min="2" max="9" man="1"/>
    <brk id="57" min="2" max="9" man="1"/>
    <brk id="86" min="2" max="9" man="1"/>
    <brk id="109" min="2" max="9" man="1"/>
    <brk id="124" min="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4" sqref="F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 план</vt:lpstr>
      <vt:lpstr>Лист1</vt:lpstr>
      <vt:lpstr>'фін план'!Область_печати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Admin</cp:lastModifiedBy>
  <cp:lastPrinted>2021-11-30T10:40:01Z</cp:lastPrinted>
  <dcterms:created xsi:type="dcterms:W3CDTF">2020-08-20T07:51:17Z</dcterms:created>
  <dcterms:modified xsi:type="dcterms:W3CDTF">2021-12-01T12:41:37Z</dcterms:modified>
</cp:coreProperties>
</file>